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200" windowHeight="123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Sheet1!$B$2:$P$40</definedName>
  </definedNames>
  <calcPr calcId="124519"/>
</workbook>
</file>

<file path=xl/calcChain.xml><?xml version="1.0" encoding="utf-8"?>
<calcChain xmlns="http://schemas.openxmlformats.org/spreadsheetml/2006/main">
  <c r="F38" i="1"/>
  <c r="K30"/>
  <c r="K25"/>
  <c r="O25" s="1"/>
  <c r="K21"/>
  <c r="O21" s="1"/>
  <c r="L21" l="1"/>
  <c r="L25"/>
  <c r="N21"/>
  <c r="L30"/>
  <c r="N25"/>
  <c r="N34" s="1"/>
  <c r="L34" l="1"/>
  <c r="N35"/>
  <c r="L35" s="1"/>
</calcChain>
</file>

<file path=xl/sharedStrings.xml><?xml version="1.0" encoding="utf-8"?>
<sst xmlns="http://schemas.openxmlformats.org/spreadsheetml/2006/main" count="45" uniqueCount="39">
  <si>
    <t>分</t>
    <rPh sb="0" eb="1">
      <t>フン</t>
    </rPh>
    <phoneticPr fontId="1"/>
  </si>
  <si>
    <t>秒</t>
    <rPh sb="0" eb="1">
      <t>ビョウ</t>
    </rPh>
    <phoneticPr fontId="1"/>
  </si>
  <si>
    <t>度</t>
    <rPh sb="0" eb="1">
      <t>ド</t>
    </rPh>
    <phoneticPr fontId="1"/>
  </si>
  <si>
    <t>Dec値</t>
    <rPh sb="3" eb="4">
      <t>チ</t>
    </rPh>
    <phoneticPr fontId="1"/>
  </si>
  <si>
    <t>B星</t>
    <rPh sb="1" eb="2">
      <t>ホシ</t>
    </rPh>
    <phoneticPr fontId="1"/>
  </si>
  <si>
    <t>rad単位に変換</t>
    <rPh sb="3" eb="5">
      <t>タンイ</t>
    </rPh>
    <rPh sb="6" eb="8">
      <t>ヘンカン</t>
    </rPh>
    <phoneticPr fontId="1"/>
  </si>
  <si>
    <t>rad単位</t>
    <rPh sb="3" eb="5">
      <t>タンイ</t>
    </rPh>
    <phoneticPr fontId="1"/>
  </si>
  <si>
    <t>RA軸・Dec軸直交誤差計算機</t>
    <rPh sb="2" eb="3">
      <t>ジク</t>
    </rPh>
    <rPh sb="7" eb="8">
      <t>ジク</t>
    </rPh>
    <rPh sb="8" eb="10">
      <t>チョッコウ</t>
    </rPh>
    <rPh sb="10" eb="12">
      <t>ゴサ</t>
    </rPh>
    <rPh sb="12" eb="15">
      <t>ケイサンキ</t>
    </rPh>
    <phoneticPr fontId="1"/>
  </si>
  <si>
    <t>2009年10月6日　沖田博文</t>
    <rPh sb="4" eb="5">
      <t>ネン</t>
    </rPh>
    <rPh sb="7" eb="8">
      <t>ガツ</t>
    </rPh>
    <rPh sb="9" eb="10">
      <t>ニチ</t>
    </rPh>
    <rPh sb="11" eb="13">
      <t>オキタ</t>
    </rPh>
    <rPh sb="13" eb="15">
      <t>ヒロフミ</t>
    </rPh>
    <phoneticPr fontId="1"/>
  </si>
  <si>
    <t>基本的に、「南極40cm赤外線望遠鏡のRA軸・Dec軸の直交誤差について」を参照のこと。</t>
    <rPh sb="0" eb="3">
      <t>キホンテキ</t>
    </rPh>
    <rPh sb="6" eb="8">
      <t>ナンキョク</t>
    </rPh>
    <rPh sb="12" eb="15">
      <t>セキガイセン</t>
    </rPh>
    <rPh sb="15" eb="18">
      <t>ボウエンキョウ</t>
    </rPh>
    <rPh sb="21" eb="22">
      <t>ジク</t>
    </rPh>
    <rPh sb="26" eb="27">
      <t>ジク</t>
    </rPh>
    <rPh sb="28" eb="30">
      <t>チョッコウ</t>
    </rPh>
    <rPh sb="30" eb="32">
      <t>ゴサ</t>
    </rPh>
    <rPh sb="38" eb="40">
      <t>サンショウ</t>
    </rPh>
    <phoneticPr fontId="1"/>
  </si>
  <si>
    <t>A星(基準星)</t>
    <rPh sb="1" eb="2">
      <t>ホシ</t>
    </rPh>
    <rPh sb="3" eb="5">
      <t>キジュン</t>
    </rPh>
    <rPh sb="5" eb="6">
      <t>ボシ</t>
    </rPh>
    <phoneticPr fontId="1"/>
  </si>
  <si>
    <t>①A星を視野中心に導入し、R2-V2コントローラーで「Sync」</t>
    <rPh sb="2" eb="3">
      <t>ホシ</t>
    </rPh>
    <rPh sb="4" eb="6">
      <t>シヤ</t>
    </rPh>
    <rPh sb="6" eb="8">
      <t>チュウシン</t>
    </rPh>
    <rPh sb="9" eb="11">
      <t>ドウニュウ</t>
    </rPh>
    <phoneticPr fontId="1"/>
  </si>
  <si>
    <t>②この状態でA星を撮影(ピリオディックモーションの影響を無くす為、少なくとも4分以上にわたって複数枚撮影のこと)</t>
    <rPh sb="3" eb="5">
      <t>ジョウタイ</t>
    </rPh>
    <rPh sb="7" eb="8">
      <t>ホシ</t>
    </rPh>
    <rPh sb="9" eb="11">
      <t>サツエイ</t>
    </rPh>
    <rPh sb="25" eb="27">
      <t>エイキョウ</t>
    </rPh>
    <rPh sb="28" eb="29">
      <t>ナ</t>
    </rPh>
    <rPh sb="31" eb="32">
      <t>タメ</t>
    </rPh>
    <rPh sb="33" eb="34">
      <t>スク</t>
    </rPh>
    <rPh sb="39" eb="40">
      <t>フン</t>
    </rPh>
    <rPh sb="40" eb="42">
      <t>イジョウ</t>
    </rPh>
    <rPh sb="47" eb="50">
      <t>フクスウマイ</t>
    </rPh>
    <rPh sb="50" eb="52">
      <t>サツエイ</t>
    </rPh>
    <phoneticPr fontId="1"/>
  </si>
  <si>
    <t>③B星を適当に選んで、The Skyで「視野導入」</t>
    <rPh sb="2" eb="3">
      <t>セイ</t>
    </rPh>
    <rPh sb="4" eb="6">
      <t>テキトウ</t>
    </rPh>
    <rPh sb="7" eb="8">
      <t>エラ</t>
    </rPh>
    <rPh sb="20" eb="22">
      <t>シヤ</t>
    </rPh>
    <rPh sb="22" eb="24">
      <t>ドウニュウ</t>
    </rPh>
    <phoneticPr fontId="1"/>
  </si>
  <si>
    <t>④導入後、B星を撮影(ピリオディックモーションの影響を無くす為、少なくとも4分以上にわたって複数枚撮影のこと)</t>
    <rPh sb="1" eb="4">
      <t>ドウニュウゴ</t>
    </rPh>
    <rPh sb="6" eb="7">
      <t>セイ</t>
    </rPh>
    <rPh sb="8" eb="10">
      <t>サツエイ</t>
    </rPh>
    <phoneticPr fontId="1"/>
  </si>
  <si>
    <t>⑤A星の位置、B星の位置の差を求める</t>
    <rPh sb="2" eb="3">
      <t>ホシ</t>
    </rPh>
    <rPh sb="4" eb="6">
      <t>イチ</t>
    </rPh>
    <rPh sb="8" eb="9">
      <t>ホシ</t>
    </rPh>
    <rPh sb="10" eb="12">
      <t>イチ</t>
    </rPh>
    <rPh sb="13" eb="14">
      <t>サ</t>
    </rPh>
    <rPh sb="15" eb="16">
      <t>モト</t>
    </rPh>
    <phoneticPr fontId="1"/>
  </si>
  <si>
    <t>⑥Δα・Δδが適当になるよう直交誤差「d」の値を調整する</t>
    <rPh sb="14" eb="16">
      <t>チョッコウ</t>
    </rPh>
    <rPh sb="16" eb="18">
      <t>ゴサ</t>
    </rPh>
    <rPh sb="22" eb="23">
      <t>アタイ</t>
    </rPh>
    <rPh sb="24" eb="26">
      <t>チョウセイ</t>
    </rPh>
    <phoneticPr fontId="1"/>
  </si>
  <si>
    <t>⑦必要なシムの厚さ「t」をDec軸取り付け部に挿入する</t>
    <rPh sb="1" eb="3">
      <t>ヒツヨウ</t>
    </rPh>
    <rPh sb="7" eb="8">
      <t>アツ</t>
    </rPh>
    <rPh sb="16" eb="17">
      <t>ジク</t>
    </rPh>
    <rPh sb="17" eb="18">
      <t>ト</t>
    </rPh>
    <rPh sb="19" eb="20">
      <t>ツ</t>
    </rPh>
    <rPh sb="21" eb="22">
      <t>ブ</t>
    </rPh>
    <rPh sb="23" eb="25">
      <t>ソウニュウ</t>
    </rPh>
    <phoneticPr fontId="1"/>
  </si>
  <si>
    <t>δA</t>
    <phoneticPr fontId="1"/>
  </si>
  <si>
    <t>cos(δA)</t>
    <phoneticPr fontId="1"/>
  </si>
  <si>
    <t>cos(δA')</t>
    <phoneticPr fontId="1"/>
  </si>
  <si>
    <t>sin(δA)</t>
    <phoneticPr fontId="1"/>
  </si>
  <si>
    <t>δB</t>
    <phoneticPr fontId="1"/>
  </si>
  <si>
    <t>cos(δB)</t>
    <phoneticPr fontId="1"/>
  </si>
  <si>
    <t>cos(δB')</t>
    <phoneticPr fontId="1"/>
  </si>
  <si>
    <t>sin(δB)</t>
    <phoneticPr fontId="1"/>
  </si>
  <si>
    <t>d</t>
    <phoneticPr fontId="1"/>
  </si>
  <si>
    <t>cos(d)</t>
    <phoneticPr fontId="1"/>
  </si>
  <si>
    <t>t</t>
    <phoneticPr fontId="1"/>
  </si>
  <si>
    <t>Δδ(N+ S-)</t>
    <phoneticPr fontId="1"/>
  </si>
  <si>
    <t>直交誤差(モーター側が+)</t>
    <rPh sb="0" eb="2">
      <t>チョッコウ</t>
    </rPh>
    <rPh sb="2" eb="4">
      <t>ゴサ</t>
    </rPh>
    <rPh sb="9" eb="10">
      <t>ガワ</t>
    </rPh>
    <phoneticPr fontId="1"/>
  </si>
  <si>
    <t>赤文字・赤枠の箇所のみ入力！</t>
    <rPh sb="0" eb="1">
      <t>アカ</t>
    </rPh>
    <rPh sb="1" eb="3">
      <t>モジ</t>
    </rPh>
    <rPh sb="4" eb="5">
      <t>アカ</t>
    </rPh>
    <rPh sb="5" eb="6">
      <t>ワク</t>
    </rPh>
    <rPh sb="7" eb="9">
      <t>カショ</t>
    </rPh>
    <rPh sb="11" eb="13">
      <t>ニュウリョク</t>
    </rPh>
    <phoneticPr fontId="1"/>
  </si>
  <si>
    <t>Decユニット(モーター側)に必要なシムの厚さ</t>
    <rPh sb="12" eb="13">
      <t>ガワ</t>
    </rPh>
    <rPh sb="15" eb="17">
      <t>ヒツヨウ</t>
    </rPh>
    <rPh sb="21" eb="22">
      <t>アツ</t>
    </rPh>
    <phoneticPr fontId="1"/>
  </si>
  <si>
    <t>mm</t>
    <phoneticPr fontId="1"/>
  </si>
  <si>
    <t>分</t>
    <rPh sb="0" eb="1">
      <t>ブン</t>
    </rPh>
    <phoneticPr fontId="1"/>
  </si>
  <si>
    <t>Δα (E+ W-)</t>
    <phoneticPr fontId="1"/>
  </si>
  <si>
    <t>※A星、B星のDec値は計算式の都合上、0度0分0秒および90度0分0秒と</t>
    <rPh sb="2" eb="3">
      <t>セイ</t>
    </rPh>
    <rPh sb="5" eb="6">
      <t>セイ</t>
    </rPh>
    <rPh sb="10" eb="11">
      <t>チ</t>
    </rPh>
    <rPh sb="12" eb="15">
      <t>ケイサンシキ</t>
    </rPh>
    <rPh sb="16" eb="19">
      <t>ツゴウジョウ</t>
    </rPh>
    <rPh sb="21" eb="22">
      <t>ド</t>
    </rPh>
    <rPh sb="23" eb="24">
      <t>フン</t>
    </rPh>
    <rPh sb="25" eb="26">
      <t>ビョウ</t>
    </rPh>
    <rPh sb="31" eb="32">
      <t>ド</t>
    </rPh>
    <rPh sb="33" eb="34">
      <t>フン</t>
    </rPh>
    <rPh sb="35" eb="36">
      <t>ビョウ</t>
    </rPh>
    <phoneticPr fontId="1"/>
  </si>
  <si>
    <t xml:space="preserve">   入力するとエラーとなってしまう。近似的に0度1分および89度59分等で</t>
    <rPh sb="3" eb="5">
      <t>ニュウリョク</t>
    </rPh>
    <rPh sb="19" eb="22">
      <t>キンジテキ</t>
    </rPh>
    <rPh sb="24" eb="25">
      <t>ド</t>
    </rPh>
    <rPh sb="26" eb="27">
      <t>フン</t>
    </rPh>
    <rPh sb="32" eb="33">
      <t>ド</t>
    </rPh>
    <rPh sb="35" eb="36">
      <t>フン</t>
    </rPh>
    <rPh sb="36" eb="37">
      <t>ナド</t>
    </rPh>
    <phoneticPr fontId="1"/>
  </si>
  <si>
    <t xml:space="preserve">   計算してください。</t>
    <rPh sb="3" eb="5">
      <t>ケイサン</t>
    </rPh>
    <phoneticPr fontId="1"/>
  </si>
</sst>
</file>

<file path=xl/styles.xml><?xml version="1.0" encoding="utf-8"?>
<styleSheet xmlns="http://schemas.openxmlformats.org/spreadsheetml/2006/main">
  <numFmts count="3">
    <numFmt numFmtId="176" formatCode="#,##0.000000000000_ "/>
    <numFmt numFmtId="177" formatCode="#,##0.0000_ "/>
    <numFmt numFmtId="178" formatCode="0.0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2" xfId="0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3" fillId="2" borderId="8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176" fontId="3" fillId="0" borderId="0" xfId="0" applyNumberFormat="1" applyFont="1" applyBorder="1">
      <alignment vertical="center"/>
    </xf>
    <xf numFmtId="0" fontId="3" fillId="4" borderId="2" xfId="0" applyFont="1" applyFill="1" applyBorder="1">
      <alignment vertical="center"/>
    </xf>
    <xf numFmtId="176" fontId="3" fillId="4" borderId="3" xfId="0" applyNumberFormat="1" applyFont="1" applyFill="1" applyBorder="1">
      <alignment vertical="center"/>
    </xf>
    <xf numFmtId="176" fontId="3" fillId="4" borderId="4" xfId="0" applyNumberFormat="1" applyFont="1" applyFill="1" applyBorder="1">
      <alignment vertical="center"/>
    </xf>
    <xf numFmtId="0" fontId="3" fillId="4" borderId="5" xfId="0" applyFont="1" applyFill="1" applyBorder="1">
      <alignment vertical="center"/>
    </xf>
    <xf numFmtId="176" fontId="3" fillId="4" borderId="0" xfId="0" applyNumberFormat="1" applyFont="1" applyFill="1" applyBorder="1">
      <alignment vertical="center"/>
    </xf>
    <xf numFmtId="176" fontId="3" fillId="4" borderId="6" xfId="0" applyNumberFormat="1" applyFont="1" applyFill="1" applyBorder="1">
      <alignment vertical="center"/>
    </xf>
    <xf numFmtId="0" fontId="3" fillId="4" borderId="0" xfId="0" applyFont="1" applyFill="1" applyBorder="1">
      <alignment vertical="center"/>
    </xf>
    <xf numFmtId="177" fontId="6" fillId="4" borderId="6" xfId="0" applyNumberFormat="1" applyFont="1" applyFill="1" applyBorder="1">
      <alignment vertical="center"/>
    </xf>
    <xf numFmtId="0" fontId="3" fillId="4" borderId="7" xfId="0" applyFont="1" applyFill="1" applyBorder="1">
      <alignment vertical="center"/>
    </xf>
    <xf numFmtId="176" fontId="3" fillId="4" borderId="8" xfId="0" applyNumberFormat="1" applyFont="1" applyFill="1" applyBorder="1">
      <alignment vertical="center"/>
    </xf>
    <xf numFmtId="176" fontId="3" fillId="4" borderId="9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0" fontId="3" fillId="3" borderId="0" xfId="0" applyFont="1" applyFill="1" applyBorder="1">
      <alignment vertical="center"/>
    </xf>
    <xf numFmtId="0" fontId="0" fillId="5" borderId="2" xfId="0" applyFill="1" applyBorder="1">
      <alignment vertical="center"/>
    </xf>
    <xf numFmtId="0" fontId="3" fillId="5" borderId="3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0" fillId="5" borderId="5" xfId="0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0" fillId="5" borderId="7" xfId="0" applyFill="1" applyBorder="1">
      <alignment vertical="center"/>
    </xf>
    <xf numFmtId="0" fontId="3" fillId="5" borderId="8" xfId="0" applyFont="1" applyFill="1" applyBorder="1">
      <alignment vertical="center"/>
    </xf>
    <xf numFmtId="0" fontId="3" fillId="5" borderId="9" xfId="0" applyFont="1" applyFill="1" applyBorder="1">
      <alignment vertical="center"/>
    </xf>
    <xf numFmtId="177" fontId="6" fillId="6" borderId="1" xfId="0" applyNumberFormat="1" applyFont="1" applyFill="1" applyBorder="1">
      <alignment vertical="center"/>
    </xf>
    <xf numFmtId="177" fontId="6" fillId="6" borderId="10" xfId="0" applyNumberFormat="1" applyFont="1" applyFill="1" applyBorder="1">
      <alignment vertical="center"/>
    </xf>
    <xf numFmtId="178" fontId="2" fillId="6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6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176" fontId="3" fillId="4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>
      <alignment vertical="center"/>
    </xf>
    <xf numFmtId="0" fontId="9" fillId="3" borderId="1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0"/>
  <sheetViews>
    <sheetView tabSelected="1" workbookViewId="0">
      <selection activeCell="F31" sqref="F31"/>
    </sheetView>
  </sheetViews>
  <sheetFormatPr defaultRowHeight="13.5"/>
  <cols>
    <col min="2" max="2" width="2.625" customWidth="1"/>
    <col min="3" max="3" width="2.5" customWidth="1"/>
    <col min="4" max="4" width="12.5" customWidth="1"/>
    <col min="6" max="7" width="12.5" customWidth="1"/>
    <col min="8" max="8" width="2.5" customWidth="1"/>
    <col min="10" max="10" width="2.5" customWidth="1"/>
    <col min="11" max="11" width="17.5" style="1" customWidth="1"/>
    <col min="12" max="12" width="17.75" style="1" customWidth="1"/>
    <col min="13" max="13" width="2.5" style="1" customWidth="1"/>
    <col min="14" max="14" width="17.5" style="1" customWidth="1"/>
    <col min="15" max="15" width="17.25" style="1" bestFit="1" customWidth="1"/>
    <col min="16" max="16" width="2.5" customWidth="1"/>
  </cols>
  <sheetData>
    <row r="1" spans="2:16" ht="14.25" thickBot="1"/>
    <row r="2" spans="2:16">
      <c r="B2" s="46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</row>
    <row r="3" spans="2:16" ht="28.5">
      <c r="B3" s="50"/>
      <c r="C3" s="42"/>
      <c r="D3" s="43" t="s">
        <v>7</v>
      </c>
      <c r="E3" s="42"/>
      <c r="F3" s="42"/>
      <c r="G3" s="42"/>
      <c r="H3" s="42"/>
      <c r="I3" s="42"/>
      <c r="J3" s="42"/>
      <c r="K3" s="2"/>
      <c r="L3" s="2"/>
      <c r="M3" s="2"/>
      <c r="N3" s="2"/>
      <c r="O3" s="2"/>
      <c r="P3" s="51"/>
    </row>
    <row r="4" spans="2:16" ht="14.25">
      <c r="B4" s="50"/>
      <c r="C4" s="42"/>
      <c r="D4" s="5"/>
      <c r="E4" s="5"/>
      <c r="F4" s="5"/>
      <c r="G4" s="5"/>
      <c r="H4" s="5"/>
      <c r="I4" s="5"/>
      <c r="J4" s="5"/>
      <c r="K4" s="16"/>
      <c r="L4" s="16"/>
      <c r="M4" s="16"/>
      <c r="N4" s="16"/>
      <c r="O4" s="44" t="s">
        <v>8</v>
      </c>
      <c r="P4" s="51"/>
    </row>
    <row r="5" spans="2:16" ht="14.25">
      <c r="B5" s="50"/>
      <c r="C5" s="42"/>
      <c r="D5" s="5"/>
      <c r="E5" s="5"/>
      <c r="F5" s="5"/>
      <c r="G5" s="5"/>
      <c r="H5" s="5"/>
      <c r="I5" s="5"/>
      <c r="J5" s="5"/>
      <c r="K5" s="16"/>
      <c r="L5" s="16"/>
      <c r="M5" s="16"/>
      <c r="N5" s="16"/>
      <c r="O5" s="16"/>
      <c r="P5" s="51"/>
    </row>
    <row r="6" spans="2:16" ht="14.25">
      <c r="B6" s="50"/>
      <c r="C6" s="42"/>
      <c r="D6" s="56" t="s">
        <v>9</v>
      </c>
      <c r="E6" s="5"/>
      <c r="F6" s="5"/>
      <c r="G6" s="5"/>
      <c r="H6" s="5"/>
      <c r="I6" s="5"/>
      <c r="J6" s="5"/>
      <c r="K6" s="16"/>
      <c r="L6" s="16"/>
      <c r="M6" s="16"/>
      <c r="N6" s="16"/>
      <c r="O6" s="16"/>
      <c r="P6" s="51"/>
    </row>
    <row r="7" spans="2:16" ht="14.25">
      <c r="B7" s="50"/>
      <c r="C7" s="42"/>
      <c r="D7" s="4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51"/>
    </row>
    <row r="8" spans="2:16" ht="14.25">
      <c r="B8" s="50"/>
      <c r="C8" s="42"/>
      <c r="D8" s="57" t="s">
        <v>11</v>
      </c>
      <c r="E8" s="5"/>
      <c r="F8" s="5"/>
      <c r="G8" s="5"/>
      <c r="H8" s="5"/>
      <c r="I8" s="5"/>
      <c r="J8" s="5"/>
      <c r="K8" s="16"/>
      <c r="L8" s="16"/>
      <c r="M8" s="16"/>
      <c r="N8" s="16"/>
      <c r="O8" s="16"/>
      <c r="P8" s="51"/>
    </row>
    <row r="9" spans="2:16" ht="14.25">
      <c r="B9" s="50"/>
      <c r="C9" s="42"/>
      <c r="D9" s="57" t="s">
        <v>12</v>
      </c>
      <c r="E9" s="5"/>
      <c r="F9" s="5"/>
      <c r="G9" s="5"/>
      <c r="H9" s="5"/>
      <c r="I9" s="5"/>
      <c r="J9" s="5"/>
      <c r="K9" s="16"/>
      <c r="L9" s="16"/>
      <c r="M9" s="16"/>
      <c r="N9" s="16"/>
      <c r="O9" s="16"/>
      <c r="P9" s="51"/>
    </row>
    <row r="10" spans="2:16" ht="14.25">
      <c r="B10" s="50"/>
      <c r="C10" s="42"/>
      <c r="D10" s="57" t="s">
        <v>13</v>
      </c>
      <c r="E10" s="5"/>
      <c r="F10" s="5"/>
      <c r="G10" s="5"/>
      <c r="H10" s="5"/>
      <c r="I10" s="5"/>
      <c r="J10" s="5"/>
      <c r="K10" s="16"/>
      <c r="L10" s="16"/>
      <c r="M10" s="16"/>
      <c r="N10" s="16"/>
      <c r="O10" s="16"/>
      <c r="P10" s="51"/>
    </row>
    <row r="11" spans="2:16" ht="14.25">
      <c r="B11" s="50"/>
      <c r="C11" s="42"/>
      <c r="D11" s="57" t="s">
        <v>14</v>
      </c>
      <c r="E11" s="5"/>
      <c r="F11" s="5"/>
      <c r="G11" s="5"/>
      <c r="H11" s="5"/>
      <c r="I11" s="5"/>
      <c r="J11" s="5"/>
      <c r="K11" s="16"/>
      <c r="L11" s="16"/>
      <c r="M11" s="16"/>
      <c r="N11" s="16"/>
      <c r="O11" s="16"/>
      <c r="P11" s="51"/>
    </row>
    <row r="12" spans="2:16" ht="14.25">
      <c r="B12" s="50"/>
      <c r="C12" s="42"/>
      <c r="D12" s="57" t="s">
        <v>15</v>
      </c>
      <c r="E12" s="5"/>
      <c r="F12" s="5"/>
      <c r="G12" s="5"/>
      <c r="H12" s="5"/>
      <c r="I12" s="5"/>
      <c r="J12" s="5"/>
      <c r="K12" s="16"/>
      <c r="L12" s="16"/>
      <c r="M12" s="16"/>
      <c r="N12" s="16"/>
      <c r="O12" s="16"/>
      <c r="P12" s="51"/>
    </row>
    <row r="13" spans="2:16" ht="14.25">
      <c r="B13" s="50"/>
      <c r="C13" s="42"/>
      <c r="D13" s="57" t="s">
        <v>16</v>
      </c>
      <c r="E13" s="5"/>
      <c r="F13" s="5"/>
      <c r="G13" s="5"/>
      <c r="H13" s="5"/>
      <c r="I13" s="5"/>
      <c r="J13" s="5"/>
      <c r="K13" s="16"/>
      <c r="L13" s="16"/>
      <c r="M13" s="16"/>
      <c r="N13" s="16"/>
      <c r="O13" s="16"/>
      <c r="P13" s="51"/>
    </row>
    <row r="14" spans="2:16" ht="14.25">
      <c r="B14" s="50"/>
      <c r="C14" s="42"/>
      <c r="D14" s="57" t="s">
        <v>17</v>
      </c>
      <c r="E14" s="5"/>
      <c r="F14" s="5"/>
      <c r="G14" s="5"/>
      <c r="H14" s="5"/>
      <c r="I14" s="5"/>
      <c r="J14" s="5"/>
      <c r="K14" s="60" t="s">
        <v>36</v>
      </c>
      <c r="L14" s="16"/>
      <c r="M14" s="16"/>
      <c r="N14" s="16"/>
      <c r="O14" s="16"/>
      <c r="P14" s="51"/>
    </row>
    <row r="15" spans="2:16" ht="14.25">
      <c r="B15" s="50"/>
      <c r="C15" s="42"/>
      <c r="D15" s="57"/>
      <c r="E15" s="5"/>
      <c r="F15" s="5"/>
      <c r="G15" s="5"/>
      <c r="H15" s="5"/>
      <c r="I15" s="5"/>
      <c r="J15" s="5"/>
      <c r="K15" s="60" t="s">
        <v>37</v>
      </c>
      <c r="L15" s="16"/>
      <c r="M15" s="16"/>
      <c r="N15" s="16"/>
      <c r="O15" s="16"/>
      <c r="P15" s="51"/>
    </row>
    <row r="16" spans="2:16" ht="14.25">
      <c r="B16" s="50"/>
      <c r="C16" s="42"/>
      <c r="D16" s="56" t="s">
        <v>31</v>
      </c>
      <c r="E16" s="5"/>
      <c r="F16" s="5"/>
      <c r="G16" s="5"/>
      <c r="H16" s="5"/>
      <c r="I16" s="5"/>
      <c r="J16" s="5"/>
      <c r="K16" s="60" t="s">
        <v>38</v>
      </c>
      <c r="L16" s="16"/>
      <c r="M16" s="16"/>
      <c r="N16" s="16"/>
      <c r="O16" s="16"/>
      <c r="P16" s="51"/>
    </row>
    <row r="17" spans="2:16" ht="15" customHeight="1" thickBot="1">
      <c r="B17" s="50"/>
      <c r="C17" s="42"/>
      <c r="D17" s="45"/>
      <c r="E17" s="5"/>
      <c r="F17" s="5"/>
      <c r="G17" s="5"/>
      <c r="H17" s="5"/>
      <c r="I17" s="5"/>
      <c r="J17" s="5"/>
      <c r="K17" s="16"/>
      <c r="L17" s="16"/>
      <c r="M17" s="16"/>
      <c r="N17" s="16"/>
      <c r="O17" s="16"/>
      <c r="P17" s="51"/>
    </row>
    <row r="18" spans="2:16" ht="14.25">
      <c r="B18" s="50"/>
      <c r="C18" s="6"/>
      <c r="D18" s="7"/>
      <c r="E18" s="7"/>
      <c r="F18" s="7"/>
      <c r="G18" s="7"/>
      <c r="H18" s="8"/>
      <c r="I18" s="5"/>
      <c r="J18" s="5"/>
      <c r="K18" s="16"/>
      <c r="L18" s="16"/>
      <c r="M18" s="16"/>
      <c r="N18" s="16"/>
      <c r="O18" s="16"/>
      <c r="P18" s="51"/>
    </row>
    <row r="19" spans="2:16" ht="14.25">
      <c r="B19" s="50"/>
      <c r="C19" s="9"/>
      <c r="D19" s="10" t="s">
        <v>10</v>
      </c>
      <c r="E19" s="10" t="s">
        <v>3</v>
      </c>
      <c r="F19" s="10"/>
      <c r="G19" s="10"/>
      <c r="H19" s="11"/>
      <c r="I19" s="5"/>
      <c r="J19" s="5"/>
      <c r="K19" s="16" t="s">
        <v>5</v>
      </c>
      <c r="L19" s="16"/>
      <c r="M19" s="16"/>
      <c r="N19" s="16"/>
      <c r="O19" s="16"/>
      <c r="P19" s="51"/>
    </row>
    <row r="20" spans="2:16" ht="15" thickBot="1">
      <c r="B20" s="50"/>
      <c r="C20" s="9"/>
      <c r="D20" s="10"/>
      <c r="E20" s="58" t="s">
        <v>2</v>
      </c>
      <c r="F20" s="58" t="s">
        <v>0</v>
      </c>
      <c r="G20" s="58" t="s">
        <v>1</v>
      </c>
      <c r="H20" s="11"/>
      <c r="I20" s="5"/>
      <c r="J20" s="5"/>
      <c r="K20" s="16" t="s">
        <v>18</v>
      </c>
      <c r="L20" s="16" t="s">
        <v>19</v>
      </c>
      <c r="M20" s="16"/>
      <c r="N20" s="16" t="s">
        <v>20</v>
      </c>
      <c r="O20" s="16" t="s">
        <v>21</v>
      </c>
      <c r="P20" s="51"/>
    </row>
    <row r="21" spans="2:16" ht="29.25" thickBot="1">
      <c r="B21" s="50"/>
      <c r="C21" s="9"/>
      <c r="D21" s="10"/>
      <c r="E21" s="61">
        <v>0</v>
      </c>
      <c r="F21" s="61">
        <v>0</v>
      </c>
      <c r="G21" s="61">
        <v>1E-10</v>
      </c>
      <c r="H21" s="11"/>
      <c r="I21" s="5"/>
      <c r="J21" s="5"/>
      <c r="K21" s="16">
        <f>IF(E21&gt;0,(E21+F21/60+G21/3600)*PI()/180,-(-E21+F21/60+G21/3600)*PI()/180)</f>
        <v>-4.8481368110953603E-16</v>
      </c>
      <c r="L21" s="16">
        <f>COS(K21)</f>
        <v>1</v>
      </c>
      <c r="M21" s="16"/>
      <c r="N21" s="16">
        <f>SQRT(1-(SIN(K21))^2/(COS(K30)^2))</f>
        <v>1</v>
      </c>
      <c r="O21" s="16">
        <f>SIN(K21)</f>
        <v>-4.8481368110953603E-16</v>
      </c>
      <c r="P21" s="51"/>
    </row>
    <row r="22" spans="2:16" ht="14.25">
      <c r="B22" s="50"/>
      <c r="C22" s="9"/>
      <c r="D22" s="10"/>
      <c r="E22" s="10"/>
      <c r="F22" s="10"/>
      <c r="G22" s="10"/>
      <c r="H22" s="11"/>
      <c r="I22" s="5"/>
      <c r="J22" s="5"/>
      <c r="K22" s="16"/>
      <c r="L22" s="16"/>
      <c r="M22" s="16"/>
      <c r="N22" s="16"/>
      <c r="O22" s="16"/>
      <c r="P22" s="51"/>
    </row>
    <row r="23" spans="2:16" ht="14.25">
      <c r="B23" s="50"/>
      <c r="C23" s="9"/>
      <c r="D23" s="10" t="s">
        <v>4</v>
      </c>
      <c r="E23" s="10" t="s">
        <v>3</v>
      </c>
      <c r="F23" s="10"/>
      <c r="G23" s="10"/>
      <c r="H23" s="11"/>
      <c r="I23" s="5"/>
      <c r="J23" s="5"/>
      <c r="K23" s="16"/>
      <c r="L23" s="16"/>
      <c r="M23" s="16"/>
      <c r="N23" s="16"/>
      <c r="O23" s="16"/>
      <c r="P23" s="51"/>
    </row>
    <row r="24" spans="2:16" ht="15" thickBot="1">
      <c r="B24" s="50"/>
      <c r="C24" s="9"/>
      <c r="D24" s="10"/>
      <c r="E24" s="58" t="s">
        <v>2</v>
      </c>
      <c r="F24" s="58" t="s">
        <v>0</v>
      </c>
      <c r="G24" s="58" t="s">
        <v>1</v>
      </c>
      <c r="H24" s="11"/>
      <c r="I24" s="5"/>
      <c r="J24" s="5"/>
      <c r="K24" s="16" t="s">
        <v>22</v>
      </c>
      <c r="L24" s="16" t="s">
        <v>23</v>
      </c>
      <c r="M24" s="16"/>
      <c r="N24" s="16" t="s">
        <v>24</v>
      </c>
      <c r="O24" s="16" t="s">
        <v>25</v>
      </c>
      <c r="P24" s="51"/>
    </row>
    <row r="25" spans="2:16" ht="29.25" thickBot="1">
      <c r="B25" s="50"/>
      <c r="C25" s="9"/>
      <c r="D25" s="10"/>
      <c r="E25" s="61">
        <v>45</v>
      </c>
      <c r="F25" s="61">
        <v>0</v>
      </c>
      <c r="G25" s="61">
        <v>0</v>
      </c>
      <c r="H25" s="11"/>
      <c r="I25" s="5"/>
      <c r="J25" s="5"/>
      <c r="K25" s="16">
        <f>IF(E25&gt;0,(E25+F25/60+G25/3600)*PI()/180,-(-E25+F25/60+G25/3600)*PI()/180)</f>
        <v>0.78539816339744828</v>
      </c>
      <c r="L25" s="16">
        <f>COS(K25)</f>
        <v>0.70710678118654757</v>
      </c>
      <c r="M25" s="16"/>
      <c r="N25" s="16">
        <f>SQRT(1-(SIN(K25))^2/(COS(K30)^2))</f>
        <v>0.70710675127028932</v>
      </c>
      <c r="O25" s="16">
        <f>SIN(K25)</f>
        <v>0.70710678118654746</v>
      </c>
      <c r="P25" s="51"/>
    </row>
    <row r="26" spans="2:16" ht="15" thickBot="1">
      <c r="B26" s="50"/>
      <c r="C26" s="12"/>
      <c r="D26" s="13"/>
      <c r="E26" s="14"/>
      <c r="F26" s="14"/>
      <c r="G26" s="14"/>
      <c r="H26" s="15"/>
      <c r="I26" s="5"/>
      <c r="J26" s="5"/>
      <c r="K26" s="16"/>
      <c r="L26" s="16"/>
      <c r="M26" s="16"/>
      <c r="N26" s="16"/>
      <c r="O26" s="16"/>
      <c r="P26" s="51"/>
    </row>
    <row r="27" spans="2:16" ht="15" thickBot="1">
      <c r="B27" s="50"/>
      <c r="C27" s="42"/>
      <c r="D27" s="5"/>
      <c r="E27" s="4"/>
      <c r="F27" s="4"/>
      <c r="G27" s="4"/>
      <c r="H27" s="5"/>
      <c r="I27" s="5"/>
      <c r="J27" s="5"/>
      <c r="K27" s="16"/>
      <c r="L27" s="16"/>
      <c r="M27" s="16"/>
      <c r="N27" s="16"/>
      <c r="O27" s="16"/>
      <c r="P27" s="51"/>
    </row>
    <row r="28" spans="2:16" ht="14.25">
      <c r="B28" s="50"/>
      <c r="C28" s="6"/>
      <c r="D28" s="7"/>
      <c r="E28" s="7"/>
      <c r="F28" s="7"/>
      <c r="G28" s="7"/>
      <c r="H28" s="8"/>
      <c r="I28" s="5"/>
      <c r="J28" s="5"/>
      <c r="K28" s="16"/>
      <c r="L28" s="16"/>
      <c r="M28" s="16"/>
      <c r="N28" s="16"/>
      <c r="O28" s="16"/>
      <c r="P28" s="51"/>
    </row>
    <row r="29" spans="2:16" ht="15" thickBot="1">
      <c r="B29" s="50"/>
      <c r="C29" s="9"/>
      <c r="D29" s="10" t="s">
        <v>30</v>
      </c>
      <c r="E29" s="10"/>
      <c r="F29" s="10"/>
      <c r="G29" s="10"/>
      <c r="H29" s="11"/>
      <c r="I29" s="5"/>
      <c r="J29" s="5"/>
      <c r="K29" s="16" t="s">
        <v>26</v>
      </c>
      <c r="L29" s="16" t="s">
        <v>27</v>
      </c>
      <c r="M29" s="16"/>
      <c r="N29" s="16"/>
      <c r="O29" s="16"/>
      <c r="P29" s="51"/>
    </row>
    <row r="30" spans="2:16" ht="29.25" thickBot="1">
      <c r="B30" s="50"/>
      <c r="C30" s="9"/>
      <c r="D30" s="10"/>
      <c r="E30" s="10" t="s">
        <v>26</v>
      </c>
      <c r="F30" s="61">
        <v>1</v>
      </c>
      <c r="G30" s="10" t="s">
        <v>0</v>
      </c>
      <c r="H30" s="11"/>
      <c r="I30" s="5"/>
      <c r="J30" s="5"/>
      <c r="K30" s="16">
        <f>F30/60*PI()/180</f>
        <v>2.9088820866572158E-4</v>
      </c>
      <c r="L30" s="16">
        <f>COS(K30)</f>
        <v>0.99999995769202532</v>
      </c>
      <c r="M30" s="16"/>
      <c r="N30" s="16"/>
      <c r="O30" s="16"/>
      <c r="P30" s="51"/>
    </row>
    <row r="31" spans="2:16" ht="15" thickBot="1">
      <c r="B31" s="50"/>
      <c r="C31" s="12"/>
      <c r="D31" s="13"/>
      <c r="E31" s="13"/>
      <c r="F31" s="13"/>
      <c r="G31" s="13"/>
      <c r="H31" s="15"/>
      <c r="I31" s="5"/>
      <c r="J31" s="5"/>
      <c r="K31" s="16"/>
      <c r="L31" s="16"/>
      <c r="M31" s="16"/>
      <c r="N31" s="16"/>
      <c r="O31" s="16"/>
      <c r="P31" s="51"/>
    </row>
    <row r="32" spans="2:16" ht="14.25">
      <c r="B32" s="50"/>
      <c r="C32" s="28"/>
      <c r="D32" s="29"/>
      <c r="E32" s="29"/>
      <c r="F32" s="29"/>
      <c r="G32" s="29"/>
      <c r="H32" s="29"/>
      <c r="I32" s="5"/>
      <c r="J32" s="17"/>
      <c r="K32" s="18"/>
      <c r="L32" s="18"/>
      <c r="M32" s="19"/>
      <c r="N32" s="16"/>
      <c r="O32" s="16"/>
      <c r="P32" s="51"/>
    </row>
    <row r="33" spans="2:16" ht="15" thickBot="1">
      <c r="B33" s="50"/>
      <c r="C33" s="42"/>
      <c r="D33" s="5"/>
      <c r="E33" s="5"/>
      <c r="F33" s="5"/>
      <c r="G33" s="5"/>
      <c r="H33" s="5"/>
      <c r="I33" s="5"/>
      <c r="J33" s="20"/>
      <c r="K33" s="21"/>
      <c r="L33" s="59" t="s">
        <v>34</v>
      </c>
      <c r="M33" s="22"/>
      <c r="N33" s="44" t="s">
        <v>6</v>
      </c>
      <c r="O33" s="16"/>
      <c r="P33" s="51"/>
    </row>
    <row r="34" spans="2:16" ht="29.25" thickBot="1">
      <c r="B34" s="50"/>
      <c r="C34" s="42"/>
      <c r="D34" s="5"/>
      <c r="E34" s="5"/>
      <c r="F34" s="5"/>
      <c r="G34" s="5"/>
      <c r="H34" s="5"/>
      <c r="I34" s="5"/>
      <c r="J34" s="20"/>
      <c r="K34" s="23" t="s">
        <v>35</v>
      </c>
      <c r="L34" s="39">
        <f>N34/PI()*180*60</f>
        <v>0.70710681000724329</v>
      </c>
      <c r="M34" s="24"/>
      <c r="N34" s="5">
        <f>$K$30/ABS($K$30)*(ACOS($N$25/$L$25)*$K$25/ABS($K$25)-ACOS($N$21/$L$21)*$K$21/ABS($K$21))*$L$25</f>
        <v>2.0568903329833975E-4</v>
      </c>
      <c r="O34" s="3"/>
      <c r="P34" s="51"/>
    </row>
    <row r="35" spans="2:16" ht="29.25" thickBot="1">
      <c r="B35" s="50"/>
      <c r="C35" s="42"/>
      <c r="D35" s="5"/>
      <c r="E35" s="5"/>
      <c r="F35" s="5"/>
      <c r="G35" s="5"/>
      <c r="H35" s="5"/>
      <c r="I35" s="5"/>
      <c r="J35" s="20"/>
      <c r="K35" s="21" t="s">
        <v>29</v>
      </c>
      <c r="L35" s="40">
        <f>N35/PI()*180*60</f>
        <v>1.4544411211016696E-4</v>
      </c>
      <c r="M35" s="24"/>
      <c r="N35" s="16">
        <f>ASIN($O$25/$L$30)-ASIN($O$21/$L$30)-($K$25-$K$21)</f>
        <v>4.2307977232702854E-8</v>
      </c>
      <c r="O35" s="3"/>
      <c r="P35" s="51"/>
    </row>
    <row r="36" spans="2:16" ht="15" thickBot="1">
      <c r="B36" s="50"/>
      <c r="C36" s="30"/>
      <c r="D36" s="31"/>
      <c r="E36" s="31"/>
      <c r="F36" s="31"/>
      <c r="G36" s="31"/>
      <c r="H36" s="32"/>
      <c r="I36" s="5"/>
      <c r="J36" s="25"/>
      <c r="K36" s="26"/>
      <c r="L36" s="26"/>
      <c r="M36" s="27"/>
      <c r="N36" s="16"/>
      <c r="O36" s="16"/>
      <c r="P36" s="51"/>
    </row>
    <row r="37" spans="2:16" ht="15" thickBot="1">
      <c r="B37" s="50"/>
      <c r="C37" s="33"/>
      <c r="D37" s="34" t="s">
        <v>32</v>
      </c>
      <c r="E37" s="34"/>
      <c r="F37" s="34"/>
      <c r="G37" s="34"/>
      <c r="H37" s="35"/>
      <c r="I37" s="5"/>
      <c r="J37" s="5"/>
      <c r="K37" s="16"/>
      <c r="L37" s="16"/>
      <c r="M37" s="16"/>
      <c r="N37" s="16"/>
      <c r="O37" s="16"/>
      <c r="P37" s="51"/>
    </row>
    <row r="38" spans="2:16" ht="29.25" thickBot="1">
      <c r="B38" s="50"/>
      <c r="C38" s="33"/>
      <c r="D38" s="34"/>
      <c r="E38" s="34" t="s">
        <v>28</v>
      </c>
      <c r="F38" s="41">
        <f>-816.9*TAN($F$30*PI()/180/60)</f>
        <v>-0.23762658436136108</v>
      </c>
      <c r="G38" s="34" t="s">
        <v>33</v>
      </c>
      <c r="H38" s="35"/>
      <c r="I38" s="5"/>
      <c r="J38" s="5"/>
      <c r="K38" s="16"/>
      <c r="L38" s="16"/>
      <c r="M38" s="16"/>
      <c r="N38" s="16"/>
      <c r="O38" s="16"/>
      <c r="P38" s="51"/>
    </row>
    <row r="39" spans="2:16" ht="15" thickBot="1">
      <c r="B39" s="50"/>
      <c r="C39" s="36"/>
      <c r="D39" s="37"/>
      <c r="E39" s="37"/>
      <c r="F39" s="37"/>
      <c r="G39" s="37"/>
      <c r="H39" s="38"/>
      <c r="I39" s="5"/>
      <c r="J39" s="5"/>
      <c r="K39" s="16"/>
      <c r="L39" s="16"/>
      <c r="M39" s="16"/>
      <c r="N39" s="16"/>
      <c r="O39" s="16"/>
      <c r="P39" s="51"/>
    </row>
    <row r="40" spans="2:16" ht="14.25" thickBot="1">
      <c r="B40" s="52"/>
      <c r="C40" s="53"/>
      <c r="D40" s="53"/>
      <c r="E40" s="53"/>
      <c r="F40" s="53"/>
      <c r="G40" s="53"/>
      <c r="H40" s="53"/>
      <c r="I40" s="53"/>
      <c r="J40" s="53"/>
      <c r="K40" s="54"/>
      <c r="L40" s="54"/>
      <c r="M40" s="54"/>
      <c r="N40" s="54"/>
      <c r="O40" s="54"/>
      <c r="P40" s="55"/>
    </row>
  </sheetData>
  <phoneticPr fontId="1"/>
  <pageMargins left="0.95" right="0.70866141732283472" top="0.2" bottom="0.2" header="0.31" footer="0.2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Ichikawa-group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Hirofumi Okita</dc:creator>
  <cp:lastModifiedBy>Hirofumi Okita</cp:lastModifiedBy>
  <cp:lastPrinted>2009-10-06T10:18:42Z</cp:lastPrinted>
  <dcterms:created xsi:type="dcterms:W3CDTF">2009-10-01T11:29:04Z</dcterms:created>
  <dcterms:modified xsi:type="dcterms:W3CDTF">2009-10-08T12:52:08Z</dcterms:modified>
</cp:coreProperties>
</file>